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Y:\Testületi anyagok\E L Ő T E R J E S Z T É S E K\BNNÖ\BNNÖ 26\BNNÖ-260831\"/>
    </mc:Choice>
  </mc:AlternateContent>
  <xr:revisionPtr revIDLastSave="0" documentId="13_ncr:1_{216A3A58-4056-453F-83A0-4B60BD6AE32D}" xr6:coauthVersionLast="47" xr6:coauthVersionMax="47" xr10:uidLastSave="{00000000-0000-0000-0000-000000000000}"/>
  <bookViews>
    <workbookView xWindow="-120" yWindow="-120" windowWidth="29040" windowHeight="15225" xr2:uid="{00000000-000D-0000-FFFF-FFFF00000000}"/>
  </bookViews>
  <sheets>
    <sheet name="Munka1" sheetId="1" r:id="rId1"/>
  </sheets>
  <definedNames>
    <definedName name="_xlnm.Print_Area" localSheetId="0">Munka1!$A$1:$E$45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 a="1"/>
  <c r="E22" i="1" s="1"/>
  <c r="C18" i="1"/>
  <c r="C12" i="1"/>
  <c r="C9" i="1"/>
  <c r="C13" i="1" l="1"/>
  <c r="C20" i="1" s="1"/>
  <c r="C41" i="1" s="1"/>
  <c r="D38" i="1" l="1"/>
  <c r="C38" i="1"/>
  <c r="D37" i="1"/>
  <c r="C37" i="1"/>
  <c r="D24" i="1"/>
  <c r="C24" i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<sst xmlns="http://schemas.openxmlformats.org/spreadsheetml/2006/main" count="64" uniqueCount="57">
  <si>
    <t>Alapfokú művészeti iskola</t>
  </si>
  <si>
    <t>tervezet</t>
  </si>
  <si>
    <t xml:space="preserve">személyi juttatások </t>
  </si>
  <si>
    <t>teljes év</t>
  </si>
  <si>
    <t>munkaadókat terhelő járulékok és adók</t>
  </si>
  <si>
    <t>teljes évre</t>
  </si>
  <si>
    <t>alapfokú művészetoktatással kapcsolatos költségek teljes évre, mindösszesen</t>
  </si>
  <si>
    <t>várható tanulói létszám</t>
  </si>
  <si>
    <t>főtárgy szerinti egyéni foglalkozás, legalább heti 4 tanóra esetén</t>
  </si>
  <si>
    <t>főtárgy szerinti egyéni foglalkozás, kevesebb, mint heti 4 tanóra esetén</t>
  </si>
  <si>
    <t>egy tanulóra jutó átlag</t>
  </si>
  <si>
    <t>térítési díj</t>
  </si>
  <si>
    <t>5-20 százaléka 18 éven aluli tanulóknál</t>
  </si>
  <si>
    <t>15-40 százaléka 18 éven felüli, de 22 éven aluli tanulóknál</t>
  </si>
  <si>
    <t>tandíj</t>
  </si>
  <si>
    <t>tanulói létszám összesen</t>
  </si>
  <si>
    <t>dologi kiadások</t>
  </si>
  <si>
    <t>Térítési- és tandíj kalkuláció 2026/2027. tanévre</t>
  </si>
  <si>
    <t>091240, 091250 kormányzati funkciók alapján</t>
  </si>
  <si>
    <t>2025. évi beszámoló adatai</t>
  </si>
  <si>
    <t>vendégtanulói jogviszony 3-30 százaléka</t>
  </si>
  <si>
    <t>a tandíj mértéke tanévenként nem haladhatja meg a tanévkezdéskor a szakmai feladatra számított folyó kiadások egy tanulóra jutó hányadát</t>
  </si>
  <si>
    <t>javasolt térítési díj</t>
  </si>
  <si>
    <t>javasolt tandíj</t>
  </si>
  <si>
    <t>2025/2026 tanév: térítési díj 20 000 Ft/tanév, tandíj 58000 Ft/év</t>
  </si>
  <si>
    <t>minimum</t>
  </si>
  <si>
    <t>maximum</t>
  </si>
  <si>
    <r>
      <t xml:space="preserve">Folyó kiadások egy tanulóra jutó összege várható tanulólétszám alapján (alapfokú művészetoktatás, </t>
    </r>
    <r>
      <rPr>
        <b/>
        <sz val="11"/>
        <color theme="1"/>
        <rFont val="Calibri"/>
        <family val="2"/>
        <charset val="238"/>
        <scheme val="minor"/>
      </rPr>
      <t>heti hat tanórai foglalkozás</t>
    </r>
    <r>
      <rPr>
        <sz val="11"/>
        <color theme="1"/>
        <rFont val="Calibri"/>
        <family val="2"/>
        <charset val="238"/>
        <scheme val="minor"/>
      </rPr>
      <t>)</t>
    </r>
  </si>
  <si>
    <t>229/2012. Korm.rendelet 33,34,35 §</t>
  </si>
  <si>
    <t xml:space="preserve">Tanulói jogviszonnyal nem rendelkezők – egyetemisták, dolgozók, felnőttek és óvodások </t>
  </si>
  <si>
    <t>Tanulói jogviszonnyal rendelkező, más alapfokú művészeti iskolában térítési díjat fizetők</t>
  </si>
  <si>
    <t>7200*70</t>
  </si>
  <si>
    <t xml:space="preserve">504000/ év </t>
  </si>
  <si>
    <t>4,5 – 5,0</t>
  </si>
  <si>
    <t>4,0 – 4,4</t>
  </si>
  <si>
    <t>3,5 – 3,9</t>
  </si>
  <si>
    <t>3,0 – 3,4</t>
  </si>
  <si>
    <t>2,0 – 2,9</t>
  </si>
  <si>
    <t>elégtelen</t>
  </si>
  <si>
    <t>fizetendő térítési díj/ félév</t>
  </si>
  <si>
    <t>55000 / félév</t>
  </si>
  <si>
    <t>10000/ félév</t>
  </si>
  <si>
    <t>A díjszámítás alapja a tanév végi átlag. A kezdő hangszeresek (akik tavaly szolfézs előképzőbe sem jártak) és az új szolfézs előképzősök a rájuk vonatkozó legkisebb díjtételt fizetik.</t>
  </si>
  <si>
    <t>tanulmányi átlag hangszeresek</t>
  </si>
  <si>
    <t>tanulmányi átlag Zenei előképző, szolfézs főtárgy (6 év felett)</t>
  </si>
  <si>
    <t>fizetendő térítési díj / félév</t>
  </si>
  <si>
    <t xml:space="preserve">85000/ év </t>
  </si>
  <si>
    <t xml:space="preserve">Javaslat 2026/27 tanévre: </t>
  </si>
  <si>
    <t>hangszeresek:</t>
  </si>
  <si>
    <t>50.000 Ft/év térítési díj</t>
  </si>
  <si>
    <t>zenei előképzősök:</t>
  </si>
  <si>
    <t>20.000 Ft/év térítési díj</t>
  </si>
  <si>
    <t>vendégtanuló:</t>
  </si>
  <si>
    <t>tanulói jogviszony nélkül:</t>
  </si>
  <si>
    <t>504.000 Ft/év tandíj</t>
  </si>
  <si>
    <t>tanulói jogviszonnyal:</t>
  </si>
  <si>
    <t>85.000 Ft/év tandíj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</si>
</sst>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#,##0\ &quot;Ft&quot;;[Red]\-#,##0\ &quot;Ft&quot;"/>
    <numFmt numFmtId="164" formatCode="#,##0\ _F_t"/>
    <numFmt numFmtId="165" formatCode="#,##0.0\ _F_t"/>
    <numFmt numFmtId="166" formatCode="#,##0\ &quot;Ft&quot;"/>
  </numFmts>
  <fonts count="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8"/>
      <color rgb="FF030303"/>
      <name val="Playfair Display"/>
      <charset val="238"/>
    </font>
    <font>
      <sz val="8"/>
      <color theme="1"/>
      <name val="Calibri "/>
      <charset val="238"/>
    </font>
    <font>
      <sz val="8"/>
      <color rgb="FF030303"/>
      <name val="Calibri "/>
      <charset val="238"/>
    </font>
    <font>
      <sz val="9"/>
      <color rgb="FF464646"/>
      <name val="Open Sans"/>
    </font>
    <font>
      <b/>
      <sz val="9"/>
      <color rgb="FF464646"/>
      <name val="Open Sans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 wrapText="1"/>
    </xf>
    <xf numFmtId="16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66" fontId="0" fillId="0" borderId="0" xfId="0" applyNumberFormat="1" applyAlignment="1">
      <alignment vertical="center"/>
    </xf>
    <xf numFmtId="0" fontId="1" fillId="0" borderId="0" xfId="0" applyFont="1" applyAlignment="1">
      <alignment vertical="center" wrapText="1"/>
    </xf>
    <xf numFmtId="166" fontId="1" fillId="0" borderId="0" xfId="0" applyNumberFormat="1" applyFont="1" applyAlignment="1">
      <alignment vertical="center"/>
    </xf>
    <xf numFmtId="0" fontId="1" fillId="2" borderId="0" xfId="0" applyFont="1" applyFill="1" applyAlignment="1">
      <alignment vertical="center" wrapText="1"/>
    </xf>
    <xf numFmtId="165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164" fontId="1" fillId="0" borderId="0" xfId="0" applyNumberFormat="1" applyFont="1" applyAlignment="1">
      <alignment horizontal="right" vertical="center"/>
    </xf>
    <xf numFmtId="6" fontId="1" fillId="0" borderId="0" xfId="0" applyNumberFormat="1" applyFont="1" applyAlignment="1">
      <alignment vertical="center" wrapText="1"/>
    </xf>
    <xf numFmtId="164" fontId="0" fillId="0" borderId="0" xfId="0" applyNumberFormat="1" applyAlignment="1">
      <alignment horizontal="right" vertical="center"/>
    </xf>
    <xf numFmtId="0" fontId="0" fillId="2" borderId="0" xfId="0" applyFill="1" applyAlignment="1">
      <alignment vertical="center" wrapText="1"/>
    </xf>
    <xf numFmtId="166" fontId="1" fillId="2" borderId="0" xfId="0" applyNumberFormat="1" applyFont="1" applyFill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6" fontId="0" fillId="0" borderId="1" xfId="0" applyNumberFormat="1" applyBorder="1" applyAlignment="1">
      <alignment horizontal="left" vertical="center" wrapText="1"/>
    </xf>
    <xf numFmtId="6" fontId="5" fillId="3" borderId="1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J51"/>
  <sheetViews>
    <sheetView tabSelected="1" zoomScale="120" zoomScaleNormal="120" zoomScaleSheetLayoutView="100" workbookViewId="0">
      <selection activeCell="H52" sqref="B1:H52"/>
    </sheetView>
  </sheetViews>
  <sheetFormatPr defaultColWidth="9.140625" defaultRowHeight="15"/>
  <cols>
    <col min="1" max="1" width="2.85546875" style="3" customWidth="1"/>
    <col min="2" max="2" width="42.7109375" style="4" customWidth="1"/>
    <col min="3" max="3" width="22.85546875" style="2" customWidth="1"/>
    <col min="4" max="4" width="22" style="2" customWidth="1"/>
    <col min="5" max="5" width="25.5703125" style="3" customWidth="1"/>
    <col min="6" max="6" width="29.85546875" style="23" customWidth="1"/>
    <col min="7" max="7" width="19.42578125" style="3" customWidth="1"/>
    <col min="8" max="8" width="12.28515625" style="3" customWidth="1"/>
    <col min="9" max="9" width="23.28515625" style="3" customWidth="1"/>
    <col min="10" max="16384" width="9.140625" style="3"/>
  </cols>
  <sheetData>
    <row r="2" spans="2:7" ht="30">
      <c r="B2" s="1" t="s">
        <v>17</v>
      </c>
      <c r="F2" s="22"/>
    </row>
    <row r="3" spans="2:7">
      <c r="B3" s="1" t="s">
        <v>0</v>
      </c>
      <c r="F3" s="22"/>
    </row>
    <row r="4" spans="2:7">
      <c r="B4" s="1" t="s">
        <v>1</v>
      </c>
      <c r="F4" s="22"/>
    </row>
    <row r="5" spans="2:7" ht="15" customHeight="1">
      <c r="B5" s="1" t="s">
        <v>18</v>
      </c>
      <c r="F5" s="22"/>
    </row>
    <row r="6" spans="2:7" ht="15" customHeight="1">
      <c r="B6" s="1"/>
      <c r="F6" s="22"/>
    </row>
    <row r="7" spans="2:7">
      <c r="B7" s="6" t="s">
        <v>19</v>
      </c>
    </row>
    <row r="8" spans="2:7" ht="15" customHeight="1">
      <c r="B8" s="4" t="s">
        <v>2</v>
      </c>
      <c r="F8" s="12"/>
      <c r="G8" s="2"/>
    </row>
    <row r="9" spans="2:7">
      <c r="B9" s="4" t="s">
        <v>3</v>
      </c>
      <c r="C9" s="5">
        <f>47041955+5069</f>
        <v>47047024</v>
      </c>
      <c r="D9" s="5"/>
      <c r="F9" s="12"/>
      <c r="G9" s="5"/>
    </row>
    <row r="10" spans="2:7" ht="15" customHeight="1">
      <c r="B10" s="4" t="s">
        <v>4</v>
      </c>
      <c r="C10" s="5"/>
      <c r="D10" s="5"/>
      <c r="F10" s="12"/>
      <c r="G10" s="5"/>
    </row>
    <row r="11" spans="2:7">
      <c r="B11" s="4" t="s">
        <v>5</v>
      </c>
      <c r="C11" s="5">
        <v>6019922</v>
      </c>
      <c r="D11" s="5"/>
      <c r="F11" s="12"/>
      <c r="G11" s="5"/>
    </row>
    <row r="12" spans="2:7">
      <c r="B12" s="4" t="s">
        <v>16</v>
      </c>
      <c r="C12" s="5">
        <f>1687650+6856550</f>
        <v>8544200</v>
      </c>
      <c r="D12" s="5"/>
      <c r="F12" s="12"/>
      <c r="G12" s="5"/>
    </row>
    <row r="13" spans="2:7" ht="27.6" customHeight="1">
      <c r="B13" s="6" t="s">
        <v>6</v>
      </c>
      <c r="C13" s="7">
        <f>SUM(C9:C12)</f>
        <v>61611146</v>
      </c>
      <c r="D13" s="7"/>
      <c r="F13" s="22"/>
      <c r="G13" s="7"/>
    </row>
    <row r="14" spans="2:7" ht="27.6" customHeight="1">
      <c r="B14" s="6"/>
      <c r="C14" s="7"/>
      <c r="D14" s="7"/>
      <c r="F14" s="22"/>
      <c r="G14" s="7"/>
    </row>
    <row r="15" spans="2:7" ht="15" customHeight="1">
      <c r="B15" s="8" t="s">
        <v>7</v>
      </c>
      <c r="F15" s="12"/>
      <c r="G15" s="2"/>
    </row>
    <row r="16" spans="2:7" ht="30" customHeight="1">
      <c r="B16" s="16" t="s">
        <v>8</v>
      </c>
      <c r="C16" s="16">
        <v>120</v>
      </c>
      <c r="F16" s="12"/>
      <c r="G16" s="2"/>
    </row>
    <row r="17" spans="2:10" ht="30" customHeight="1">
      <c r="B17" s="16" t="s">
        <v>9</v>
      </c>
      <c r="C17" s="16">
        <v>0</v>
      </c>
      <c r="F17" s="12"/>
      <c r="G17" s="2"/>
    </row>
    <row r="18" spans="2:10" ht="15" customHeight="1">
      <c r="B18" s="8" t="s">
        <v>15</v>
      </c>
      <c r="C18" s="8">
        <f>SUM(C16:C17)</f>
        <v>120</v>
      </c>
      <c r="D18" s="9"/>
      <c r="F18" s="22"/>
      <c r="G18" s="9"/>
    </row>
    <row r="19" spans="2:10" ht="9.4" customHeight="1">
      <c r="F19" s="12"/>
      <c r="G19" s="2"/>
    </row>
    <row r="20" spans="2:10" ht="15" customHeight="1">
      <c r="B20" s="6" t="s">
        <v>10</v>
      </c>
      <c r="C20" s="7">
        <f>C13/C18</f>
        <v>513426.21666666667</v>
      </c>
      <c r="D20" s="7"/>
      <c r="F20" s="22"/>
      <c r="G20" s="7"/>
    </row>
    <row r="21" spans="2:10" ht="9.4" customHeight="1">
      <c r="B21" s="6"/>
      <c r="C21" s="10"/>
      <c r="D21" s="10"/>
      <c r="F21" s="22"/>
      <c r="G21" s="10"/>
    </row>
    <row r="22" spans="2:10" ht="154.5" customHeight="1" thickBot="1">
      <c r="B22" s="6" t="s">
        <v>11</v>
      </c>
      <c r="C22" s="11" t="s">
        <v>25</v>
      </c>
      <c r="D22" s="1" t="s">
        <v>26</v>
      </c>
      <c r="E22" s="3" t="e" cm="1">
        <f t="array" ref="E22">+E22:H38G22E22:H37</f>
        <v>#NAME?</v>
      </c>
      <c r="F22" s="22" t="s">
        <v>22</v>
      </c>
      <c r="G22" s="4" t="s">
        <v>42</v>
      </c>
    </row>
    <row r="23" spans="2:10" ht="45.75" thickBot="1">
      <c r="B23" s="4" t="s">
        <v>27</v>
      </c>
      <c r="C23" s="4"/>
      <c r="D23" s="12"/>
      <c r="E23" s="21" t="s">
        <v>43</v>
      </c>
      <c r="F23" s="21" t="s">
        <v>39</v>
      </c>
      <c r="G23" s="31"/>
      <c r="H23" s="31"/>
    </row>
    <row r="24" spans="2:10" ht="15" customHeight="1" thickBot="1">
      <c r="B24" s="4" t="s">
        <v>12</v>
      </c>
      <c r="C24" s="15">
        <f>+C20*0.05</f>
        <v>25671.310833333337</v>
      </c>
      <c r="D24" s="15">
        <f>+C20*0.2</f>
        <v>102685.24333333335</v>
      </c>
      <c r="E24" s="20" t="s">
        <v>33</v>
      </c>
      <c r="F24" s="29">
        <v>15000</v>
      </c>
      <c r="G24" s="4"/>
      <c r="H24" s="13"/>
      <c r="I24" s="19"/>
      <c r="J24"/>
    </row>
    <row r="25" spans="2:10" ht="15" customHeight="1" thickBot="1">
      <c r="C25" s="15"/>
      <c r="D25" s="15"/>
      <c r="E25" s="20" t="s">
        <v>34</v>
      </c>
      <c r="F25" s="29">
        <v>18000</v>
      </c>
      <c r="G25" s="4"/>
      <c r="H25" s="13"/>
      <c r="I25" s="19"/>
      <c r="J25"/>
    </row>
    <row r="26" spans="2:10" ht="15" customHeight="1" thickBot="1">
      <c r="C26" s="15"/>
      <c r="D26" s="15"/>
      <c r="E26" s="20" t="s">
        <v>35</v>
      </c>
      <c r="F26" s="29">
        <v>21000</v>
      </c>
      <c r="G26" s="4"/>
      <c r="H26" s="13"/>
      <c r="I26" s="19"/>
      <c r="J26"/>
    </row>
    <row r="27" spans="2:10" ht="15" customHeight="1" thickBot="1">
      <c r="C27" s="15"/>
      <c r="D27" s="15"/>
      <c r="E27" s="20" t="s">
        <v>36</v>
      </c>
      <c r="F27" s="29">
        <v>25000</v>
      </c>
      <c r="G27" s="4"/>
      <c r="H27" s="13"/>
      <c r="I27" s="19"/>
      <c r="J27"/>
    </row>
    <row r="28" spans="2:10" ht="15" customHeight="1" thickBot="1">
      <c r="C28" s="15"/>
      <c r="D28" s="15"/>
      <c r="E28" s="20" t="s">
        <v>37</v>
      </c>
      <c r="F28" s="29">
        <v>30000</v>
      </c>
      <c r="G28" s="4"/>
      <c r="H28" s="13"/>
      <c r="I28" s="19"/>
      <c r="J28"/>
    </row>
    <row r="29" spans="2:10" ht="15" customHeight="1" thickBot="1">
      <c r="C29" s="15"/>
      <c r="D29" s="15"/>
      <c r="E29" s="20" t="s">
        <v>38</v>
      </c>
      <c r="F29" s="29">
        <v>50000</v>
      </c>
      <c r="G29" s="4"/>
      <c r="H29" s="13"/>
      <c r="I29" s="19"/>
      <c r="J29"/>
    </row>
    <row r="30" spans="2:10" ht="43.9" customHeight="1" thickBot="1">
      <c r="C30" s="15"/>
      <c r="D30" s="15"/>
      <c r="E30" s="27" t="s">
        <v>44</v>
      </c>
      <c r="F30" s="27" t="s">
        <v>45</v>
      </c>
      <c r="G30" s="4"/>
      <c r="H30" s="13"/>
      <c r="I30" s="19"/>
      <c r="J30"/>
    </row>
    <row r="31" spans="2:10" ht="15" customHeight="1" thickBot="1">
      <c r="C31" s="15"/>
      <c r="D31" s="15"/>
      <c r="E31" s="28" t="s">
        <v>33</v>
      </c>
      <c r="F31" s="30">
        <v>13000</v>
      </c>
      <c r="G31" s="4"/>
      <c r="H31" s="13"/>
      <c r="I31" s="19"/>
      <c r="J31"/>
    </row>
    <row r="32" spans="2:10" ht="15" customHeight="1" thickBot="1">
      <c r="C32" s="15"/>
      <c r="D32" s="15"/>
      <c r="E32" s="28" t="s">
        <v>34</v>
      </c>
      <c r="F32" s="30">
        <v>14000</v>
      </c>
      <c r="G32" s="4"/>
      <c r="H32" s="13"/>
      <c r="I32" s="19"/>
      <c r="J32"/>
    </row>
    <row r="33" spans="2:10" ht="15" customHeight="1" thickBot="1">
      <c r="C33" s="15"/>
      <c r="D33" s="15"/>
      <c r="E33" s="28" t="s">
        <v>35</v>
      </c>
      <c r="F33" s="30">
        <v>15000</v>
      </c>
      <c r="G33" s="4"/>
      <c r="H33" s="13"/>
      <c r="I33" s="19"/>
      <c r="J33"/>
    </row>
    <row r="34" spans="2:10" ht="15" customHeight="1" thickBot="1">
      <c r="C34" s="15"/>
      <c r="D34" s="15"/>
      <c r="E34" s="28" t="s">
        <v>36</v>
      </c>
      <c r="F34" s="30">
        <v>16000</v>
      </c>
      <c r="G34" s="4"/>
      <c r="H34" s="13"/>
      <c r="I34" s="19"/>
      <c r="J34"/>
    </row>
    <row r="35" spans="2:10" ht="15" customHeight="1" thickBot="1">
      <c r="C35" s="15"/>
      <c r="D35" s="15"/>
      <c r="E35" s="28" t="s">
        <v>37</v>
      </c>
      <c r="F35" s="30">
        <v>18000</v>
      </c>
      <c r="G35" s="4"/>
      <c r="H35" s="13"/>
      <c r="I35" s="19"/>
      <c r="J35"/>
    </row>
    <row r="36" spans="2:10" ht="15" customHeight="1" thickBot="1">
      <c r="C36" s="15"/>
      <c r="D36" s="15"/>
      <c r="E36" s="28" t="s">
        <v>38</v>
      </c>
      <c r="F36" s="30">
        <v>20000</v>
      </c>
      <c r="G36" s="4"/>
      <c r="H36" s="13"/>
      <c r="I36" s="19"/>
      <c r="J36"/>
    </row>
    <row r="37" spans="2:10" ht="33.4" customHeight="1">
      <c r="B37" s="4" t="s">
        <v>13</v>
      </c>
      <c r="C37" s="15">
        <f>+C20*0.15</f>
        <v>77013.932499999995</v>
      </c>
      <c r="D37" s="15">
        <f>+C20*0.4</f>
        <v>205370.48666666669</v>
      </c>
      <c r="F37" s="23" t="s">
        <v>40</v>
      </c>
      <c r="G37" s="4"/>
      <c r="H37" s="13"/>
    </row>
    <row r="38" spans="2:10">
      <c r="B38" s="4" t="s">
        <v>20</v>
      </c>
      <c r="C38" s="15">
        <f>+C20*0.03</f>
        <v>15402.7865</v>
      </c>
      <c r="D38" s="15">
        <f>+C20*0.3</f>
        <v>154027.86499999999</v>
      </c>
      <c r="F38" s="24" t="s">
        <v>41</v>
      </c>
      <c r="G38" s="4"/>
      <c r="H38" s="13"/>
    </row>
    <row r="39" spans="2:10">
      <c r="E39" s="2"/>
      <c r="G39" s="4"/>
      <c r="H39" s="2"/>
    </row>
    <row r="40" spans="2:10">
      <c r="B40" s="6" t="s">
        <v>14</v>
      </c>
      <c r="D40" s="11"/>
      <c r="E40" s="11" t="s">
        <v>23</v>
      </c>
      <c r="F40" s="22"/>
      <c r="G40" s="2"/>
    </row>
    <row r="41" spans="2:10" ht="57" customHeight="1">
      <c r="B41" s="16" t="s">
        <v>21</v>
      </c>
      <c r="C41" s="17">
        <f>+C20</f>
        <v>513426.21666666667</v>
      </c>
      <c r="D41" s="8"/>
      <c r="F41" s="18" t="s">
        <v>32</v>
      </c>
      <c r="G41" s="25" t="s">
        <v>29</v>
      </c>
      <c r="H41" s="13" t="s">
        <v>31</v>
      </c>
    </row>
    <row r="42" spans="2:10" ht="45">
      <c r="F42" s="18" t="s">
        <v>46</v>
      </c>
      <c r="G42" s="26" t="s">
        <v>30</v>
      </c>
    </row>
    <row r="43" spans="2:10">
      <c r="B43" s="4" t="s">
        <v>28</v>
      </c>
    </row>
    <row r="45" spans="2:10" ht="30">
      <c r="B45" s="14" t="s">
        <v>24</v>
      </c>
    </row>
    <row r="46" spans="2:10" ht="21.75" customHeight="1"/>
    <row r="47" spans="2:10">
      <c r="B47" s="18" t="s">
        <v>47</v>
      </c>
      <c r="C47" s="10" t="s">
        <v>48</v>
      </c>
      <c r="D47" s="10" t="s">
        <v>49</v>
      </c>
    </row>
    <row r="48" spans="2:10">
      <c r="B48" s="6"/>
      <c r="C48" s="10" t="s">
        <v>50</v>
      </c>
      <c r="D48" s="10" t="s">
        <v>51</v>
      </c>
    </row>
    <row r="49" spans="2:4">
      <c r="B49" s="6"/>
      <c r="C49" s="10" t="s">
        <v>52</v>
      </c>
      <c r="D49" s="10" t="s">
        <v>51</v>
      </c>
    </row>
    <row r="50" spans="2:4">
      <c r="B50" s="6"/>
      <c r="C50" s="10" t="s">
        <v>53</v>
      </c>
      <c r="D50" s="10" t="s">
        <v>54</v>
      </c>
    </row>
    <row r="51" spans="2:4">
      <c r="B51" s="6"/>
      <c r="C51" s="10" t="s">
        <v>55</v>
      </c>
      <c r="D51" s="10" t="s">
        <v>56</v>
      </c>
    </row>
  </sheetData>
  <mergeCells count="1">
    <mergeCell ref="G23:H23"/>
  </mergeCells>
  <printOptions horizontalCentered="1"/>
  <pageMargins left="0.25" right="0.25" top="0.75" bottom="0.75" header="0.3" footer="0.3"/>
  <pageSetup paperSize="9" scale="85" fitToHeight="0" orientation="portrait" r:id="rId1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Tulajdonos</dc:creator>
  <cp:lastModifiedBy>Viki</cp:lastModifiedBy>
  <cp:lastPrinted>2026-08-28T06:11:03Z</cp:lastPrinted>
  <dcterms:created xsi:type="dcterms:W3CDTF">2016-08-30T07:40:04Z</dcterms:created>
  <dcterms:modified xsi:type="dcterms:W3CDTF">2026-08-28T06:11:07Z</dcterms:modified>
</cp:coreProperties>
</file>